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4" r:id="rId1"/>
  </sheets>
  <definedNames>
    <definedName name="_xlnm._FilterDatabase" localSheetId="0" hidden="1">Статика!$A$1:$Q$2</definedName>
  </definedNames>
  <calcPr calcId="162913" iterate="1"/>
</workbook>
</file>

<file path=xl/calcChain.xml><?xml version="1.0" encoding="utf-8"?>
<calcChain xmlns="http://schemas.openxmlformats.org/spreadsheetml/2006/main">
  <c r="P12" i="4" l="1"/>
  <c r="O12" i="4"/>
  <c r="N12" i="4"/>
  <c r="P3" i="4"/>
  <c r="P5" i="4"/>
  <c r="O5" i="4"/>
  <c r="N5" i="4"/>
  <c r="P7" i="4"/>
  <c r="O7" i="4"/>
  <c r="N7" i="4"/>
  <c r="P15" i="4" l="1"/>
  <c r="O15" i="4"/>
  <c r="P14" i="4"/>
  <c r="O14" i="4"/>
  <c r="P13" i="4"/>
  <c r="O13" i="4"/>
  <c r="N14" i="4" l="1"/>
  <c r="N15" i="4" l="1"/>
  <c r="N13" i="4" l="1"/>
  <c r="P11" i="4" l="1"/>
  <c r="O11" i="4"/>
  <c r="N11" i="4"/>
  <c r="P10" i="4" l="1"/>
  <c r="O10" i="4"/>
  <c r="N10" i="4"/>
  <c r="O9" i="4"/>
  <c r="O8" i="4"/>
  <c r="P9" i="4"/>
  <c r="P8" i="4"/>
  <c r="N9" i="4"/>
  <c r="N8" i="4" l="1"/>
  <c r="P6" i="4"/>
  <c r="O6" i="4"/>
  <c r="N6" i="4"/>
  <c r="P4" i="4"/>
  <c r="O4" i="4"/>
  <c r="O2" i="4"/>
  <c r="N3" i="4"/>
  <c r="N4" i="4"/>
  <c r="P2" i="4" l="1"/>
  <c r="N2" i="4" l="1"/>
</calcChain>
</file>

<file path=xl/sharedStrings.xml><?xml version="1.0" encoding="utf-8"?>
<sst xmlns="http://schemas.openxmlformats.org/spreadsheetml/2006/main" count="171" uniqueCount="67">
  <si>
    <t>Город</t>
  </si>
  <si>
    <t>Адрес</t>
  </si>
  <si>
    <t>Свет</t>
  </si>
  <si>
    <t>Вид конструкции</t>
  </si>
  <si>
    <t>Фото</t>
  </si>
  <si>
    <t>Код</t>
  </si>
  <si>
    <t>Координаты</t>
  </si>
  <si>
    <t>Карта</t>
  </si>
  <si>
    <t>Способ показа</t>
  </si>
  <si>
    <t>Волгоград</t>
  </si>
  <si>
    <t>48.744326, 44.519122</t>
  </si>
  <si>
    <t>ТРК Мармелад (ул. Землячки, 110Б)</t>
  </si>
  <si>
    <t>48.637313, 44.435197</t>
  </si>
  <si>
    <t>48.772262, 44.799511</t>
  </si>
  <si>
    <t>Световая панель</t>
  </si>
  <si>
    <t>594х841</t>
  </si>
  <si>
    <t>Статика</t>
  </si>
  <si>
    <t>ВС-1</t>
  </si>
  <si>
    <t>Тейбл-тент</t>
  </si>
  <si>
    <t>210х150</t>
  </si>
  <si>
    <t>Нет</t>
  </si>
  <si>
    <t>Да</t>
  </si>
  <si>
    <t>ВС-2</t>
  </si>
  <si>
    <t>Щит</t>
  </si>
  <si>
    <t>ТРК Мармелад (ул. Землячки, 110Б) Парковка</t>
  </si>
  <si>
    <t>ВС-3</t>
  </si>
  <si>
    <t>2350х2050</t>
  </si>
  <si>
    <t>Лайтбокс</t>
  </si>
  <si>
    <t>ТЦ Акварель (Университетский проспект, 107)на остановочных павильонах</t>
  </si>
  <si>
    <t>ВС-4</t>
  </si>
  <si>
    <t>Лайтбокс на фасаде</t>
  </si>
  <si>
    <t>ВС-5</t>
  </si>
  <si>
    <t>Подвесной банер</t>
  </si>
  <si>
    <t>ВС-6</t>
  </si>
  <si>
    <t>6000х1500</t>
  </si>
  <si>
    <t>ТЦ Акварель (Университетский проспект, 107)</t>
  </si>
  <si>
    <t>ВС-7</t>
  </si>
  <si>
    <t>48.749074, 44.496801</t>
  </si>
  <si>
    <t xml:space="preserve">7600х4900	</t>
  </si>
  <si>
    <t xml:space="preserve">1800х1200	</t>
  </si>
  <si>
    <t>ВС-8</t>
  </si>
  <si>
    <t>ТРЦ Парк Хаус (
бул. 30-летия Победы, 21) Парковка</t>
  </si>
  <si>
    <t>1400х2300</t>
  </si>
  <si>
    <t>1000х2000</t>
  </si>
  <si>
    <t>Большие подвесные флаги</t>
  </si>
  <si>
    <t>ТРЦ Парк Хаус (
бул. 30-летия Победы, 21)0 этаж</t>
  </si>
  <si>
    <t>ВС-9</t>
  </si>
  <si>
    <t>Малые подвесные флаги</t>
  </si>
  <si>
    <t>2000х6000</t>
  </si>
  <si>
    <t>1000х1500</t>
  </si>
  <si>
    <t>ВС-10</t>
  </si>
  <si>
    <t>ТРЦ Парк Хаус (
бул. 30-летия Победы, 21) 0,1,2 этаж.</t>
  </si>
  <si>
    <t>ТРЦ Парк Хаус (
бул. 30-летия Победы, 21) Фуд-Корт</t>
  </si>
  <si>
    <t>880х1400</t>
  </si>
  <si>
    <t>ВС-11</t>
  </si>
  <si>
    <t>Формат, мм.</t>
  </si>
  <si>
    <t>Брендирование  дверей лифта</t>
  </si>
  <si>
    <t>Сити-формат</t>
  </si>
  <si>
    <t>Сторона</t>
  </si>
  <si>
    <t>А</t>
  </si>
  <si>
    <t>Б</t>
  </si>
  <si>
    <t>Период, мес.</t>
  </si>
  <si>
    <t>Аренда за 1 шт.</t>
  </si>
  <si>
    <t>Печать за 1 шт.</t>
  </si>
  <si>
    <t>Монтаж за 1 шт.</t>
  </si>
  <si>
    <t>Минимальное количество конструкций</t>
  </si>
  <si>
    <t>Максимальное количество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</si>
</sst>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-kn806isupNKQ" TargetMode="External"/><Relationship Id="rId13" Type="http://schemas.openxmlformats.org/officeDocument/2006/relationships/hyperlink" Target="https://disk.yandex.ru/i/IggmkQO7jwdA6A" TargetMode="External"/><Relationship Id="rId18" Type="http://schemas.openxmlformats.org/officeDocument/2006/relationships/hyperlink" Target="https://yandex.ru/maps/-/CDcSqO1a" TargetMode="External"/><Relationship Id="rId26" Type="http://schemas.openxmlformats.org/officeDocument/2006/relationships/hyperlink" Target="https://disk.yandex.ru/i/qlf8CG2mIWL71w" TargetMode="External"/><Relationship Id="rId3" Type="http://schemas.openxmlformats.org/officeDocument/2006/relationships/hyperlink" Target="https://disk.yandex.ru/i/Pvo1kClP6iJqpg" TargetMode="External"/><Relationship Id="rId21" Type="http://schemas.openxmlformats.org/officeDocument/2006/relationships/hyperlink" Target="https://disk.yandex.ru/i/W42BCWIofGescg" TargetMode="External"/><Relationship Id="rId7" Type="http://schemas.openxmlformats.org/officeDocument/2006/relationships/hyperlink" Target="https://yandex.ru/maps/-/CDc7FXj8" TargetMode="External"/><Relationship Id="rId12" Type="http://schemas.openxmlformats.org/officeDocument/2006/relationships/hyperlink" Target="https://yandex.ru/maps/-/CDc7FXj8" TargetMode="External"/><Relationship Id="rId17" Type="http://schemas.openxmlformats.org/officeDocument/2006/relationships/hyperlink" Target="https://disk.yandex.ru/i/Qeazwi6Ekcvcww" TargetMode="External"/><Relationship Id="rId25" Type="http://schemas.openxmlformats.org/officeDocument/2006/relationships/hyperlink" Target="https://yandex.ru/maps/-/CDc7FXj8" TargetMode="External"/><Relationship Id="rId2" Type="http://schemas.openxmlformats.org/officeDocument/2006/relationships/hyperlink" Target="https://yandex.ru/maps/-/CDc7yIpO" TargetMode="External"/><Relationship Id="rId16" Type="http://schemas.openxmlformats.org/officeDocument/2006/relationships/hyperlink" Target="https://yandex.ru/maps/-/CDcSqO1a" TargetMode="External"/><Relationship Id="rId20" Type="http://schemas.openxmlformats.org/officeDocument/2006/relationships/hyperlink" Target="https://yandex.ru/maps/-/CDcSqO1a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Dc7yIpO" TargetMode="External"/><Relationship Id="rId6" Type="http://schemas.openxmlformats.org/officeDocument/2006/relationships/hyperlink" Target="https://disk.yandex.ru/i/qlf8CG2mIWL71w" TargetMode="External"/><Relationship Id="rId11" Type="http://schemas.openxmlformats.org/officeDocument/2006/relationships/hyperlink" Target="https://disk.yandex.ru/i/m1qXBpjHx8TeFw" TargetMode="External"/><Relationship Id="rId24" Type="http://schemas.openxmlformats.org/officeDocument/2006/relationships/hyperlink" Target="https://disk.yandex.ru/i/h-kn806isupNKQ" TargetMode="External"/><Relationship Id="rId5" Type="http://schemas.openxmlformats.org/officeDocument/2006/relationships/hyperlink" Target="https://yandex.ru/maps/-/CDc7FXj8" TargetMode="External"/><Relationship Id="rId15" Type="http://schemas.openxmlformats.org/officeDocument/2006/relationships/hyperlink" Target="https://disk.yandex.ru/i/4NGE-7QuBHVqbw" TargetMode="External"/><Relationship Id="rId23" Type="http://schemas.openxmlformats.org/officeDocument/2006/relationships/hyperlink" Target="https://yandex.ru/maps/-/CDc7FXj8" TargetMode="External"/><Relationship Id="rId28" Type="http://schemas.openxmlformats.org/officeDocument/2006/relationships/hyperlink" Target="https://yandex.ru/maps/-/CDcSqO1a" TargetMode="External"/><Relationship Id="rId10" Type="http://schemas.openxmlformats.org/officeDocument/2006/relationships/hyperlink" Target="https://yandex.ru/maps/-/CDc7FXj8" TargetMode="External"/><Relationship Id="rId19" Type="http://schemas.openxmlformats.org/officeDocument/2006/relationships/hyperlink" Target="https://disk.yandex.ru/i/VxG47saSsnkWlg" TargetMode="External"/><Relationship Id="rId4" Type="http://schemas.openxmlformats.org/officeDocument/2006/relationships/hyperlink" Target="https://disk.yandex.ru/i/z3xB0gouudVpWA" TargetMode="External"/><Relationship Id="rId9" Type="http://schemas.openxmlformats.org/officeDocument/2006/relationships/hyperlink" Target="https://disk.yandex.ru/d/pwhURieuV2gq2w" TargetMode="External"/><Relationship Id="rId14" Type="http://schemas.openxmlformats.org/officeDocument/2006/relationships/hyperlink" Target="https://yandex.ru/maps/-/CDc7FXj8" TargetMode="External"/><Relationship Id="rId22" Type="http://schemas.openxmlformats.org/officeDocument/2006/relationships/hyperlink" Target="https://yandex.ru/maps/-/CDcSqO1a" TargetMode="External"/><Relationship Id="rId27" Type="http://schemas.openxmlformats.org/officeDocument/2006/relationships/hyperlink" Target="https://disk.yandex.ru/i/4NGE-7QuBHVq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1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8.7109375" style="1" customWidth="1"/>
    <col min="2" max="2" width="25.5703125" style="1" customWidth="1"/>
    <col min="3" max="3" width="29.42578125" style="2" customWidth="1"/>
    <col min="4" max="5" width="15" style="2" customWidth="1"/>
    <col min="6" max="6" width="21" style="1" customWidth="1"/>
    <col min="7" max="7" width="18.28515625" style="1" customWidth="1"/>
    <col min="8" max="8" width="12.140625" style="1" customWidth="1"/>
    <col min="9" max="11" width="15.85546875" style="1" customWidth="1"/>
    <col min="12" max="12" width="18.140625" style="1" customWidth="1"/>
    <col min="13" max="13" width="21" style="1" customWidth="1"/>
    <col min="14" max="14" width="20.85546875" style="3" customWidth="1"/>
    <col min="15" max="15" width="21.140625" style="3" customWidth="1"/>
    <col min="16" max="16" width="19.42578125" style="3" customWidth="1"/>
    <col min="17" max="17" width="23.85546875" style="3" customWidth="1"/>
    <col min="18" max="16384" width="9.140625" style="1"/>
  </cols>
  <sheetData>
    <row r="1" spans="1:17" s="2" customFormat="1" ht="38.25" x14ac:dyDescent="0.25">
      <c r="A1" s="5" t="s">
        <v>0</v>
      </c>
      <c r="B1" s="5" t="s">
        <v>3</v>
      </c>
      <c r="C1" s="5" t="s">
        <v>1</v>
      </c>
      <c r="D1" s="5" t="s">
        <v>4</v>
      </c>
      <c r="E1" s="5" t="s">
        <v>7</v>
      </c>
      <c r="F1" s="5" t="s">
        <v>55</v>
      </c>
      <c r="G1" s="5" t="s">
        <v>8</v>
      </c>
      <c r="H1" s="5" t="s">
        <v>2</v>
      </c>
      <c r="I1" s="5" t="s">
        <v>5</v>
      </c>
      <c r="J1" s="6" t="s">
        <v>58</v>
      </c>
      <c r="K1" s="5" t="s">
        <v>66</v>
      </c>
      <c r="L1" s="5" t="s">
        <v>65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</v>
      </c>
    </row>
    <row r="2" spans="1:17" ht="25.5" x14ac:dyDescent="0.25">
      <c r="A2" s="7" t="s">
        <v>9</v>
      </c>
      <c r="B2" s="7" t="s">
        <v>14</v>
      </c>
      <c r="C2" s="7" t="s">
        <v>11</v>
      </c>
      <c r="D2" s="10" t="s">
        <v>4</v>
      </c>
      <c r="E2" s="10" t="s">
        <v>7</v>
      </c>
      <c r="F2" s="7" t="s">
        <v>15</v>
      </c>
      <c r="G2" s="7" t="s">
        <v>16</v>
      </c>
      <c r="H2" s="7" t="s">
        <v>21</v>
      </c>
      <c r="I2" s="7" t="s">
        <v>17</v>
      </c>
      <c r="J2" s="7" t="s">
        <v>59</v>
      </c>
      <c r="K2" s="7">
        <v>15</v>
      </c>
      <c r="L2" s="7">
        <v>1</v>
      </c>
      <c r="M2" s="7">
        <v>1</v>
      </c>
      <c r="N2" s="4">
        <f>(4000*M2)*L2</f>
        <v>4000</v>
      </c>
      <c r="O2" s="4">
        <f>2500*L2</f>
        <v>2500</v>
      </c>
      <c r="P2" s="4">
        <f>500*L2</f>
        <v>500</v>
      </c>
      <c r="Q2" s="7" t="s">
        <v>10</v>
      </c>
    </row>
    <row r="3" spans="1:17" ht="25.5" x14ac:dyDescent="0.25">
      <c r="A3" s="7" t="s">
        <v>9</v>
      </c>
      <c r="B3" s="7" t="s">
        <v>18</v>
      </c>
      <c r="C3" s="7" t="s">
        <v>11</v>
      </c>
      <c r="D3" s="10" t="s">
        <v>4</v>
      </c>
      <c r="E3" s="10" t="s">
        <v>7</v>
      </c>
      <c r="F3" s="7" t="s">
        <v>19</v>
      </c>
      <c r="G3" s="7" t="s">
        <v>16</v>
      </c>
      <c r="H3" s="7" t="s">
        <v>20</v>
      </c>
      <c r="I3" s="7" t="s">
        <v>22</v>
      </c>
      <c r="J3" s="7" t="s">
        <v>59</v>
      </c>
      <c r="K3" s="7">
        <v>40</v>
      </c>
      <c r="L3" s="7">
        <v>1</v>
      </c>
      <c r="M3" s="7">
        <v>1</v>
      </c>
      <c r="N3" s="4">
        <f>(700*M3)*L3</f>
        <v>700</v>
      </c>
      <c r="O3" s="4">
        <v>1000</v>
      </c>
      <c r="P3" s="4">
        <f>400*L3</f>
        <v>400</v>
      </c>
      <c r="Q3" s="7" t="s">
        <v>10</v>
      </c>
    </row>
    <row r="4" spans="1:17" ht="25.5" x14ac:dyDescent="0.25">
      <c r="A4" s="7" t="s">
        <v>9</v>
      </c>
      <c r="B4" s="7" t="s">
        <v>23</v>
      </c>
      <c r="C4" s="7" t="s">
        <v>24</v>
      </c>
      <c r="D4" s="10" t="s">
        <v>4</v>
      </c>
      <c r="E4" s="10" t="s">
        <v>7</v>
      </c>
      <c r="F4" s="8" t="s">
        <v>26</v>
      </c>
      <c r="G4" s="7" t="s">
        <v>16</v>
      </c>
      <c r="H4" s="11" t="s">
        <v>20</v>
      </c>
      <c r="I4" s="7" t="s">
        <v>25</v>
      </c>
      <c r="J4" s="7" t="s">
        <v>59</v>
      </c>
      <c r="K4" s="7">
        <v>2</v>
      </c>
      <c r="L4" s="7">
        <v>1</v>
      </c>
      <c r="M4" s="7">
        <v>1</v>
      </c>
      <c r="N4" s="4">
        <f>(5000*M4)*L4</f>
        <v>5000</v>
      </c>
      <c r="O4" s="4">
        <f>6000*L4</f>
        <v>6000</v>
      </c>
      <c r="P4" s="4">
        <f>2000*L4</f>
        <v>2000</v>
      </c>
      <c r="Q4" s="7" t="s">
        <v>10</v>
      </c>
    </row>
    <row r="5" spans="1:17" ht="25.5" x14ac:dyDescent="0.25">
      <c r="A5" s="7" t="s">
        <v>9</v>
      </c>
      <c r="B5" s="7" t="s">
        <v>23</v>
      </c>
      <c r="C5" s="7" t="s">
        <v>24</v>
      </c>
      <c r="D5" s="10" t="s">
        <v>4</v>
      </c>
      <c r="E5" s="10" t="s">
        <v>7</v>
      </c>
      <c r="F5" s="8" t="s">
        <v>26</v>
      </c>
      <c r="G5" s="7" t="s">
        <v>16</v>
      </c>
      <c r="H5" s="11" t="s">
        <v>20</v>
      </c>
      <c r="I5" s="7" t="s">
        <v>25</v>
      </c>
      <c r="J5" s="7" t="s">
        <v>60</v>
      </c>
      <c r="K5" s="7">
        <v>2</v>
      </c>
      <c r="L5" s="7">
        <v>1</v>
      </c>
      <c r="M5" s="7">
        <v>1</v>
      </c>
      <c r="N5" s="4">
        <f>(5000*M5)*L5</f>
        <v>5000</v>
      </c>
      <c r="O5" s="4">
        <f>6000*L5</f>
        <v>6000</v>
      </c>
      <c r="P5" s="4">
        <f>2000*L5</f>
        <v>2000</v>
      </c>
      <c r="Q5" s="7" t="s">
        <v>10</v>
      </c>
    </row>
    <row r="6" spans="1:17" ht="38.25" x14ac:dyDescent="0.25">
      <c r="A6" s="7" t="s">
        <v>9</v>
      </c>
      <c r="B6" s="7" t="s">
        <v>57</v>
      </c>
      <c r="C6" s="8" t="s">
        <v>28</v>
      </c>
      <c r="D6" s="10" t="s">
        <v>4</v>
      </c>
      <c r="E6" s="10" t="s">
        <v>7</v>
      </c>
      <c r="F6" s="8" t="s">
        <v>39</v>
      </c>
      <c r="G6" s="7" t="s">
        <v>16</v>
      </c>
      <c r="H6" s="11" t="s">
        <v>21</v>
      </c>
      <c r="I6" s="7" t="s">
        <v>29</v>
      </c>
      <c r="J6" s="7" t="s">
        <v>59</v>
      </c>
      <c r="K6" s="7">
        <v>12</v>
      </c>
      <c r="L6" s="7">
        <v>1</v>
      </c>
      <c r="M6" s="7">
        <v>1</v>
      </c>
      <c r="N6" s="4">
        <f>(16000*M6)*L6</f>
        <v>16000</v>
      </c>
      <c r="O6" s="4">
        <f>4500*L6</f>
        <v>4500</v>
      </c>
      <c r="P6" s="4">
        <f>3000*L6</f>
        <v>3000</v>
      </c>
      <c r="Q6" s="9" t="s">
        <v>12</v>
      </c>
    </row>
    <row r="7" spans="1:17" ht="38.25" x14ac:dyDescent="0.25">
      <c r="A7" s="7" t="s">
        <v>9</v>
      </c>
      <c r="B7" s="7" t="s">
        <v>57</v>
      </c>
      <c r="C7" s="8" t="s">
        <v>28</v>
      </c>
      <c r="D7" s="10" t="s">
        <v>4</v>
      </c>
      <c r="E7" s="10" t="s">
        <v>7</v>
      </c>
      <c r="F7" s="8" t="s">
        <v>39</v>
      </c>
      <c r="G7" s="7" t="s">
        <v>16</v>
      </c>
      <c r="H7" s="11" t="s">
        <v>21</v>
      </c>
      <c r="I7" s="7" t="s">
        <v>29</v>
      </c>
      <c r="J7" s="7" t="s">
        <v>60</v>
      </c>
      <c r="K7" s="7">
        <v>12</v>
      </c>
      <c r="L7" s="7">
        <v>1</v>
      </c>
      <c r="M7" s="7">
        <v>1</v>
      </c>
      <c r="N7" s="4">
        <f>(16000*M7)*L7</f>
        <v>16000</v>
      </c>
      <c r="O7" s="4">
        <f>4500*L7</f>
        <v>4500</v>
      </c>
      <c r="P7" s="4">
        <f>3000*L7</f>
        <v>3000</v>
      </c>
      <c r="Q7" s="9" t="s">
        <v>12</v>
      </c>
    </row>
    <row r="8" spans="1:17" ht="25.5" x14ac:dyDescent="0.25">
      <c r="A8" s="7" t="s">
        <v>9</v>
      </c>
      <c r="B8" s="7" t="s">
        <v>30</v>
      </c>
      <c r="C8" s="8" t="s">
        <v>35</v>
      </c>
      <c r="D8" s="10" t="s">
        <v>4</v>
      </c>
      <c r="E8" s="10" t="s">
        <v>7</v>
      </c>
      <c r="F8" s="8" t="s">
        <v>38</v>
      </c>
      <c r="G8" s="7" t="s">
        <v>16</v>
      </c>
      <c r="H8" s="11" t="s">
        <v>21</v>
      </c>
      <c r="I8" s="7" t="s">
        <v>31</v>
      </c>
      <c r="J8" s="7" t="s">
        <v>59</v>
      </c>
      <c r="K8" s="7">
        <v>7</v>
      </c>
      <c r="L8" s="7">
        <v>1</v>
      </c>
      <c r="M8" s="7">
        <v>1</v>
      </c>
      <c r="N8" s="4">
        <f>(100000*M8)*L8</f>
        <v>100000</v>
      </c>
      <c r="O8" s="4">
        <f>70000*L8</f>
        <v>70000</v>
      </c>
      <c r="P8" s="4">
        <f>40000*L8</f>
        <v>40000</v>
      </c>
      <c r="Q8" s="11" t="s">
        <v>13</v>
      </c>
    </row>
    <row r="9" spans="1:17" ht="25.5" x14ac:dyDescent="0.25">
      <c r="A9" s="7" t="s">
        <v>9</v>
      </c>
      <c r="B9" s="7" t="s">
        <v>32</v>
      </c>
      <c r="C9" s="8" t="s">
        <v>35</v>
      </c>
      <c r="D9" s="10" t="s">
        <v>4</v>
      </c>
      <c r="E9" s="10" t="s">
        <v>7</v>
      </c>
      <c r="F9" s="8" t="s">
        <v>34</v>
      </c>
      <c r="G9" s="7" t="s">
        <v>16</v>
      </c>
      <c r="H9" s="11" t="s">
        <v>20</v>
      </c>
      <c r="I9" s="7" t="s">
        <v>33</v>
      </c>
      <c r="J9" s="7" t="s">
        <v>59</v>
      </c>
      <c r="K9" s="7">
        <v>6</v>
      </c>
      <c r="L9" s="7">
        <v>1</v>
      </c>
      <c r="M9" s="7">
        <v>1</v>
      </c>
      <c r="N9" s="4">
        <f>(35000*M9)*L9</f>
        <v>35000</v>
      </c>
      <c r="O9" s="4">
        <f>13000*L9</f>
        <v>13000</v>
      </c>
      <c r="P9" s="4">
        <f>10000*L9</f>
        <v>10000</v>
      </c>
      <c r="Q9" s="11" t="s">
        <v>13</v>
      </c>
    </row>
    <row r="10" spans="1:17" ht="25.5" x14ac:dyDescent="0.25">
      <c r="A10" s="7" t="s">
        <v>9</v>
      </c>
      <c r="B10" s="7" t="s">
        <v>56</v>
      </c>
      <c r="C10" s="8" t="s">
        <v>35</v>
      </c>
      <c r="D10" s="10" t="s">
        <v>4</v>
      </c>
      <c r="E10" s="10" t="s">
        <v>7</v>
      </c>
      <c r="F10" s="8" t="s">
        <v>43</v>
      </c>
      <c r="G10" s="7" t="s">
        <v>16</v>
      </c>
      <c r="H10" s="11" t="s">
        <v>20</v>
      </c>
      <c r="I10" s="7" t="s">
        <v>36</v>
      </c>
      <c r="J10" s="7" t="s">
        <v>59</v>
      </c>
      <c r="K10" s="7">
        <v>4</v>
      </c>
      <c r="L10" s="7">
        <v>1</v>
      </c>
      <c r="M10" s="7">
        <v>1</v>
      </c>
      <c r="N10" s="4">
        <f>(30000*M10)*L10</f>
        <v>30000</v>
      </c>
      <c r="O10" s="4">
        <f>15000*L10</f>
        <v>15000</v>
      </c>
      <c r="P10" s="4">
        <f>4000*L10</f>
        <v>4000</v>
      </c>
      <c r="Q10" s="11" t="s">
        <v>13</v>
      </c>
    </row>
    <row r="11" spans="1:17" ht="38.25" x14ac:dyDescent="0.25">
      <c r="A11" s="7" t="s">
        <v>9</v>
      </c>
      <c r="B11" s="7" t="s">
        <v>23</v>
      </c>
      <c r="C11" s="8" t="s">
        <v>41</v>
      </c>
      <c r="D11" s="10" t="s">
        <v>4</v>
      </c>
      <c r="E11" s="10" t="s">
        <v>7</v>
      </c>
      <c r="F11" s="8" t="s">
        <v>42</v>
      </c>
      <c r="G11" s="7" t="s">
        <v>16</v>
      </c>
      <c r="H11" s="11" t="s">
        <v>20</v>
      </c>
      <c r="I11" s="7" t="s">
        <v>40</v>
      </c>
      <c r="J11" s="7" t="s">
        <v>59</v>
      </c>
      <c r="K11" s="7">
        <v>18</v>
      </c>
      <c r="L11" s="7">
        <v>1</v>
      </c>
      <c r="M11" s="7">
        <v>1</v>
      </c>
      <c r="N11" s="4">
        <f>(10000*M11)*L11</f>
        <v>10000</v>
      </c>
      <c r="O11" s="4">
        <f>4500*L11</f>
        <v>4500</v>
      </c>
      <c r="P11" s="4">
        <f>2500*L11</f>
        <v>2500</v>
      </c>
      <c r="Q11" s="11" t="s">
        <v>37</v>
      </c>
    </row>
    <row r="12" spans="1:17" ht="38.25" x14ac:dyDescent="0.25">
      <c r="A12" s="7" t="s">
        <v>9</v>
      </c>
      <c r="B12" s="7" t="s">
        <v>23</v>
      </c>
      <c r="C12" s="8" t="s">
        <v>41</v>
      </c>
      <c r="D12" s="10" t="s">
        <v>4</v>
      </c>
      <c r="E12" s="10" t="s">
        <v>7</v>
      </c>
      <c r="F12" s="8" t="s">
        <v>42</v>
      </c>
      <c r="G12" s="7" t="s">
        <v>16</v>
      </c>
      <c r="H12" s="11" t="s">
        <v>20</v>
      </c>
      <c r="I12" s="7" t="s">
        <v>40</v>
      </c>
      <c r="J12" s="7" t="s">
        <v>60</v>
      </c>
      <c r="K12" s="7">
        <v>18</v>
      </c>
      <c r="L12" s="7">
        <v>1</v>
      </c>
      <c r="M12" s="7">
        <v>1</v>
      </c>
      <c r="N12" s="4">
        <f>(10000*M12)*L12</f>
        <v>10000</v>
      </c>
      <c r="O12" s="4">
        <f>4500*L12</f>
        <v>4500</v>
      </c>
      <c r="P12" s="4">
        <f>2500*L12</f>
        <v>2500</v>
      </c>
      <c r="Q12" s="11" t="s">
        <v>37</v>
      </c>
    </row>
    <row r="13" spans="1:17" ht="25.5" x14ac:dyDescent="0.25">
      <c r="A13" s="7" t="s">
        <v>9</v>
      </c>
      <c r="B13" s="7" t="s">
        <v>44</v>
      </c>
      <c r="C13" s="8" t="s">
        <v>45</v>
      </c>
      <c r="D13" s="10" t="s">
        <v>4</v>
      </c>
      <c r="E13" s="10" t="s">
        <v>7</v>
      </c>
      <c r="F13" s="8" t="s">
        <v>48</v>
      </c>
      <c r="G13" s="7" t="s">
        <v>16</v>
      </c>
      <c r="H13" s="11" t="s">
        <v>20</v>
      </c>
      <c r="I13" s="7" t="s">
        <v>46</v>
      </c>
      <c r="J13" s="7" t="s">
        <v>59</v>
      </c>
      <c r="K13" s="7">
        <v>2</v>
      </c>
      <c r="L13" s="7">
        <v>1</v>
      </c>
      <c r="M13" s="7">
        <v>1</v>
      </c>
      <c r="N13" s="4">
        <f>(45000*M13)*L13</f>
        <v>45000</v>
      </c>
      <c r="O13" s="4">
        <f>13000*L13</f>
        <v>13000</v>
      </c>
      <c r="P13" s="4">
        <f>10000*L13</f>
        <v>10000</v>
      </c>
      <c r="Q13" s="11" t="s">
        <v>37</v>
      </c>
    </row>
    <row r="14" spans="1:17" ht="38.25" x14ac:dyDescent="0.25">
      <c r="A14" s="7" t="s">
        <v>9</v>
      </c>
      <c r="B14" s="7" t="s">
        <v>47</v>
      </c>
      <c r="C14" s="8" t="s">
        <v>51</v>
      </c>
      <c r="D14" s="10" t="s">
        <v>4</v>
      </c>
      <c r="E14" s="10" t="s">
        <v>7</v>
      </c>
      <c r="F14" s="8" t="s">
        <v>49</v>
      </c>
      <c r="G14" s="7" t="s">
        <v>16</v>
      </c>
      <c r="H14" s="11" t="s">
        <v>20</v>
      </c>
      <c r="I14" s="7" t="s">
        <v>50</v>
      </c>
      <c r="J14" s="7" t="s">
        <v>59</v>
      </c>
      <c r="K14" s="7">
        <v>9</v>
      </c>
      <c r="L14" s="7">
        <v>1</v>
      </c>
      <c r="M14" s="7">
        <v>1</v>
      </c>
      <c r="N14" s="4">
        <f>(15000*M14)*L14</f>
        <v>15000</v>
      </c>
      <c r="O14" s="4">
        <f>6000*L14</f>
        <v>6000</v>
      </c>
      <c r="P14" s="4">
        <f>1500*L14</f>
        <v>1500</v>
      </c>
      <c r="Q14" s="11" t="s">
        <v>37</v>
      </c>
    </row>
    <row r="15" spans="1:17" ht="38.25" x14ac:dyDescent="0.25">
      <c r="A15" s="7" t="s">
        <v>9</v>
      </c>
      <c r="B15" s="7" t="s">
        <v>27</v>
      </c>
      <c r="C15" s="8" t="s">
        <v>52</v>
      </c>
      <c r="D15" s="10" t="s">
        <v>4</v>
      </c>
      <c r="E15" s="10" t="s">
        <v>7</v>
      </c>
      <c r="F15" s="8" t="s">
        <v>53</v>
      </c>
      <c r="G15" s="7" t="s">
        <v>16</v>
      </c>
      <c r="H15" s="11" t="s">
        <v>21</v>
      </c>
      <c r="I15" s="7" t="s">
        <v>54</v>
      </c>
      <c r="J15" s="7" t="s">
        <v>59</v>
      </c>
      <c r="K15" s="7">
        <v>4</v>
      </c>
      <c r="L15" s="7">
        <v>1</v>
      </c>
      <c r="M15" s="7">
        <v>1</v>
      </c>
      <c r="N15" s="4">
        <f>(18000*M15)*L15</f>
        <v>18000</v>
      </c>
      <c r="O15" s="4">
        <f>5500*L15</f>
        <v>5500</v>
      </c>
      <c r="P15" s="4">
        <f>1500*L15</f>
        <v>1500</v>
      </c>
      <c r="Q15" s="11" t="s">
        <v>37</v>
      </c>
    </row>
  </sheetData>
  <autoFilter ref="A1:Q2"/>
  <hyperlinks>
    <hyperlink ref="E2" r:id="rId1"/>
    <hyperlink ref="E3" r:id="rId2"/>
    <hyperlink ref="D2" r:id="rId3"/>
    <hyperlink ref="D3" r:id="rId4"/>
    <hyperlink ref="E4" r:id="rId5"/>
    <hyperlink ref="D4" r:id="rId6"/>
    <hyperlink ref="E6" r:id="rId7"/>
    <hyperlink ref="D6" r:id="rId8"/>
    <hyperlink ref="D8" r:id="rId9"/>
    <hyperlink ref="E8" r:id="rId10"/>
    <hyperlink ref="D9" r:id="rId11"/>
    <hyperlink ref="E9" r:id="rId12"/>
    <hyperlink ref="D10" r:id="rId13"/>
    <hyperlink ref="E10" r:id="rId14"/>
    <hyperlink ref="D11" r:id="rId15"/>
    <hyperlink ref="E11" r:id="rId16"/>
    <hyperlink ref="D13" r:id="rId17"/>
    <hyperlink ref="E13" r:id="rId18"/>
    <hyperlink ref="D14" r:id="rId19"/>
    <hyperlink ref="E14" r:id="rId20"/>
    <hyperlink ref="D15" r:id="rId21"/>
    <hyperlink ref="E15" r:id="rId22"/>
    <hyperlink ref="E7" r:id="rId23"/>
    <hyperlink ref="D7" r:id="rId24"/>
    <hyperlink ref="E5" r:id="rId25"/>
    <hyperlink ref="D5" r:id="rId26"/>
    <hyperlink ref="D12" r:id="rId27"/>
    <hyperlink ref="E12" r:id="rId28"/>
  </hyperlinks>
  <pageMargins left="0.25" right="0.25" top="0.75" bottom="0.75" header="0.3" footer="0.3"/>
  <pageSetup paperSize="9" orientation="portrait" horizontalDpi="300" verticalDpi="30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2026-01-03T20:58:03Z</dcterms:modified>
</cp:coreProperties>
</file>